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8955" activeTab="5"/>
  </bookViews>
  <sheets>
    <sheet name="Simple vitrage" sheetId="1" r:id="rId1"/>
    <sheet name="Double vitrage" sheetId="2" r:id="rId2"/>
    <sheet name="Matériaux" sheetId="3" r:id="rId3"/>
    <sheet name="Simple mur" sheetId="4" r:id="rId4"/>
    <sheet name="Double mur" sheetId="5" r:id="rId5"/>
    <sheet name="Simulation" sheetId="6" r:id="rId6"/>
  </sheets>
  <definedNames/>
  <calcPr fullCalcOnLoad="1"/>
</workbook>
</file>

<file path=xl/sharedStrings.xml><?xml version="1.0" encoding="utf-8"?>
<sst xmlns="http://schemas.openxmlformats.org/spreadsheetml/2006/main" count="189" uniqueCount="78">
  <si>
    <t>Intérieur</t>
  </si>
  <si>
    <t>Paroi 1</t>
  </si>
  <si>
    <t>Paroi 2</t>
  </si>
  <si>
    <t>Paroi 3</t>
  </si>
  <si>
    <t>Extérieur</t>
  </si>
  <si>
    <t>Type</t>
  </si>
  <si>
    <t>Température [°C]</t>
  </si>
  <si>
    <t>Air</t>
  </si>
  <si>
    <t>Vitre</t>
  </si>
  <si>
    <t>Epaisseur [mm]</t>
  </si>
  <si>
    <t>Résistance</t>
  </si>
  <si>
    <t xml:space="preserve"> </t>
  </si>
  <si>
    <t>Coef.  h global</t>
  </si>
  <si>
    <r>
      <t xml:space="preserve">Coef. </t>
    </r>
    <r>
      <rPr>
        <sz val="10"/>
        <rFont val="Symbol"/>
        <family val="1"/>
      </rPr>
      <t xml:space="preserve"> l </t>
    </r>
    <r>
      <rPr>
        <sz val="10"/>
        <rFont val="Arial"/>
        <family val="0"/>
      </rPr>
      <t>[W/mK]</t>
    </r>
  </si>
  <si>
    <t>Coef.  h [W/m2K]</t>
  </si>
  <si>
    <t>Flux  [W/m2]</t>
  </si>
  <si>
    <t>Temp. Interfaces [°C]</t>
  </si>
  <si>
    <t>tpi</t>
  </si>
  <si>
    <t>tpe</t>
  </si>
  <si>
    <t>Différence de temp.  [°C]</t>
  </si>
  <si>
    <t>t1</t>
  </si>
  <si>
    <t>t2</t>
  </si>
  <si>
    <t>Gain  [%]</t>
  </si>
  <si>
    <t>Brique</t>
  </si>
  <si>
    <t>Matériaux</t>
  </si>
  <si>
    <t>Cp [kJ/kg °K]</t>
  </si>
  <si>
    <t>Aluminium</t>
  </si>
  <si>
    <t>Brique rouge</t>
  </si>
  <si>
    <t>Laine de verre</t>
  </si>
  <si>
    <t>Verre</t>
  </si>
  <si>
    <t>Bois</t>
  </si>
  <si>
    <t>Béton armé fourré</t>
  </si>
  <si>
    <t>Béton de laitier</t>
  </si>
  <si>
    <t>0.46</t>
  </si>
  <si>
    <t>0.896</t>
  </si>
  <si>
    <t>1.012</t>
  </si>
  <si>
    <t>2.26</t>
  </si>
  <si>
    <t>4.182</t>
  </si>
  <si>
    <t>0.67</t>
  </si>
  <si>
    <t>0.84-0.88</t>
  </si>
  <si>
    <t>0.67-0.779</t>
  </si>
  <si>
    <t>2.39-2.72</t>
  </si>
  <si>
    <t>0.84</t>
  </si>
  <si>
    <t>0.80</t>
  </si>
  <si>
    <t>1.76</t>
  </si>
  <si>
    <t>Acier</t>
  </si>
  <si>
    <t>Air immobile à 20 °C</t>
  </si>
  <si>
    <t>Glace à –10 °C</t>
  </si>
  <si>
    <t>Eau immobile à 20 °C</t>
  </si>
  <si>
    <t>Cuivre</t>
  </si>
  <si>
    <t>Plaque de liège à °C</t>
  </si>
  <si>
    <t>0.0251</t>
  </si>
  <si>
    <t>2.33</t>
  </si>
  <si>
    <t>0.597</t>
  </si>
  <si>
    <t>0.70-0.81</t>
  </si>
  <si>
    <t>0.051-0.059</t>
  </si>
  <si>
    <t>0.74-3.05</t>
  </si>
  <si>
    <t>0.20-0.72</t>
  </si>
  <si>
    <t>1.55</t>
  </si>
  <si>
    <t>0.70</t>
  </si>
  <si>
    <t>0.07</t>
  </si>
  <si>
    <r>
      <t>l</t>
    </r>
    <r>
      <rPr>
        <b/>
        <sz val="10"/>
        <color indexed="16"/>
        <rFont val="Arial"/>
        <family val="0"/>
      </rPr>
      <t xml:space="preserve"> [W/m °K]</t>
    </r>
  </si>
  <si>
    <t>Résistance Totale</t>
  </si>
  <si>
    <t>Epaisseur totale</t>
  </si>
  <si>
    <t>Enduit intérieur</t>
  </si>
  <si>
    <t>Enduit extérieur</t>
  </si>
  <si>
    <t>Enduit ext. Synthétique</t>
  </si>
  <si>
    <t>Plâtre</t>
  </si>
  <si>
    <t>t3</t>
  </si>
  <si>
    <t>Paroi 4</t>
  </si>
  <si>
    <t>t4</t>
  </si>
  <si>
    <t>Paroi 5</t>
  </si>
  <si>
    <t>Enduit int.</t>
  </si>
  <si>
    <t>Enduit ext.</t>
  </si>
  <si>
    <t>Air int.</t>
  </si>
  <si>
    <t>Air ext.</t>
  </si>
  <si>
    <t>T °C]</t>
  </si>
  <si>
    <t>Ep [mm]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</si>
</sst>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0.000"/>
    <numFmt numFmtId="166" formatCode="0.0"/>
    <numFmt numFmtId="167" formatCode="&quot;Vrai&quot;;&quot;Vrai&quot;;&quot;Faux&quot;"/>
    <numFmt numFmtId="168" formatCode="&quot;Actif&quot;;&quot;Actif&quot;;&quot;Inactif&quot;"/>
  </numFmts>
  <fonts count="1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b/>
      <sz val="10"/>
      <color indexed="16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sz val="10"/>
      <color indexed="16"/>
      <name val="Symbol"/>
      <family val="1"/>
    </font>
    <font>
      <b/>
      <sz val="10.75"/>
      <color indexed="16"/>
      <name val="Arial"/>
      <family val="2"/>
    </font>
    <font>
      <sz val="10.75"/>
      <name val="Arial"/>
      <family val="0"/>
    </font>
    <font>
      <b/>
      <sz val="10.75"/>
      <name val="Arial"/>
      <family val="0"/>
    </font>
    <font>
      <b/>
      <sz val="12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65" fontId="5" fillId="0" borderId="1" xfId="0" applyNumberFormat="1" applyFont="1" applyBorder="1" applyAlignment="1">
      <alignment horizontal="center"/>
    </xf>
    <xf numFmtId="166" fontId="6" fillId="4" borderId="1" xfId="0" applyNumberFormat="1" applyFont="1" applyFill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2" borderId="0" xfId="0" applyFill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5" borderId="0" xfId="0" applyFill="1" applyAlignment="1">
      <alignment/>
    </xf>
    <xf numFmtId="0" fontId="5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Variation de la température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Simulation!$B$29</c:f>
              <c:strCache>
                <c:ptCount val="1"/>
                <c:pt idx="0">
                  <c:v>T °C]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Simulation!$D$30:$D$35</c:f>
              <c:numCache/>
            </c:numRef>
          </c:cat>
          <c:val>
            <c:numRef>
              <c:f>Simulation!$B$30:$B$35</c:f>
              <c:numCache/>
            </c:numRef>
          </c:val>
          <c:smooth val="0"/>
        </c:ser>
        <c:axId val="40409461"/>
        <c:axId val="28140830"/>
      </c:lineChart>
      <c:catAx>
        <c:axId val="4040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Epaisseur totale du mur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FF"/>
              </a:solidFill>
              <a:prstDash val="sysDot"/>
            </a:ln>
          </c:spPr>
        </c:majorGridlines>
        <c:minorGridlines>
          <c:spPr>
            <a:ln w="3175">
              <a:solidFill>
                <a:srgbClr val="FF00FF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8140830"/>
        <c:crosses val="autoZero"/>
        <c:auto val="1"/>
        <c:lblOffset val="100"/>
        <c:noMultiLvlLbl val="0"/>
      </c:catAx>
      <c:valAx>
        <c:axId val="28140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 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409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26</xdr:row>
      <xdr:rowOff>95250</xdr:rowOff>
    </xdr:from>
    <xdr:to>
      <xdr:col>13</xdr:col>
      <xdr:colOff>676275</xdr:colOff>
      <xdr:row>48</xdr:row>
      <xdr:rowOff>76200</xdr:rowOff>
    </xdr:to>
    <xdr:graphicFrame>
      <xdr:nvGraphicFramePr>
        <xdr:cNvPr id="1" name="Chart 2"/>
        <xdr:cNvGraphicFramePr/>
      </xdr:nvGraphicFramePr>
      <xdr:xfrm>
        <a:off x="3295650" y="4305300"/>
        <a:ext cx="49815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G23"/>
  <sheetViews>
    <sheetView workbookViewId="0" topLeftCell="A1">
      <selection activeCell="F4" sqref="F4"/>
    </sheetView>
  </sheetViews>
  <sheetFormatPr defaultColWidth="11.421875" defaultRowHeight="12.75"/>
  <cols>
    <col min="1" max="1" width="21.140625" style="0" customWidth="1"/>
    <col min="3" max="3" width="5.7109375" style="0" customWidth="1"/>
    <col min="5" max="5" width="5.7109375" style="0" customWidth="1"/>
    <col min="7" max="7" width="15.8515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3"/>
      <c r="B2" s="4" t="s">
        <v>0</v>
      </c>
      <c r="C2" s="4" t="s">
        <v>17</v>
      </c>
      <c r="D2" s="4" t="s">
        <v>1</v>
      </c>
      <c r="E2" s="4" t="s">
        <v>18</v>
      </c>
      <c r="F2" s="4" t="s">
        <v>4</v>
      </c>
    </row>
    <row r="3" spans="1:6" ht="12.75">
      <c r="A3" s="6"/>
      <c r="B3" s="7"/>
      <c r="C3" s="7"/>
      <c r="D3" s="7"/>
      <c r="E3" s="7"/>
      <c r="F3" s="7"/>
    </row>
    <row r="4" spans="1:6" ht="12.75">
      <c r="A4" s="8" t="s">
        <v>5</v>
      </c>
      <c r="B4" s="7" t="s">
        <v>74</v>
      </c>
      <c r="C4" s="7"/>
      <c r="D4" s="7" t="s">
        <v>8</v>
      </c>
      <c r="E4" s="7"/>
      <c r="F4" s="7" t="s">
        <v>75</v>
      </c>
    </row>
    <row r="5" spans="1:6" ht="12.75">
      <c r="A5" s="6"/>
      <c r="B5" s="7"/>
      <c r="C5" s="7"/>
      <c r="D5" s="7"/>
      <c r="E5" s="7"/>
      <c r="F5" s="7"/>
    </row>
    <row r="6" spans="1:6" ht="12.75">
      <c r="A6" s="6" t="s">
        <v>9</v>
      </c>
      <c r="B6" s="7"/>
      <c r="C6" s="7"/>
      <c r="D6" s="7">
        <v>3</v>
      </c>
      <c r="E6" s="7"/>
      <c r="F6" s="7"/>
    </row>
    <row r="7" spans="1:6" ht="12.75">
      <c r="A7" s="6"/>
      <c r="B7" s="7"/>
      <c r="C7" s="7"/>
      <c r="D7" s="7"/>
      <c r="E7" s="7"/>
      <c r="F7" s="7"/>
    </row>
    <row r="8" spans="1:6" ht="12.75">
      <c r="A8" s="8" t="s">
        <v>14</v>
      </c>
      <c r="B8" s="3">
        <v>8</v>
      </c>
      <c r="C8" s="7"/>
      <c r="D8" s="7"/>
      <c r="E8" s="7"/>
      <c r="F8" s="3">
        <v>20</v>
      </c>
    </row>
    <row r="9" spans="1:6" ht="12.75">
      <c r="A9" s="6"/>
      <c r="B9" s="7"/>
      <c r="C9" s="7"/>
      <c r="D9" s="7"/>
      <c r="E9" s="7"/>
      <c r="F9" s="7"/>
    </row>
    <row r="10" spans="1:6" ht="12.75">
      <c r="A10" s="6" t="s">
        <v>13</v>
      </c>
      <c r="B10" s="7"/>
      <c r="C10" s="7"/>
      <c r="D10" s="7">
        <v>0.77</v>
      </c>
      <c r="E10" s="7"/>
      <c r="F10" s="7"/>
    </row>
    <row r="11" spans="1:6" ht="12.75">
      <c r="A11" s="6"/>
      <c r="B11" s="7"/>
      <c r="C11" s="7"/>
      <c r="D11" s="7"/>
      <c r="E11" s="7"/>
      <c r="F11" s="7"/>
    </row>
    <row r="12" spans="1:6" ht="12.75">
      <c r="A12" s="8" t="s">
        <v>6</v>
      </c>
      <c r="B12" s="36">
        <v>20</v>
      </c>
      <c r="C12" s="9"/>
      <c r="D12" s="7"/>
      <c r="E12" s="7"/>
      <c r="F12" s="36">
        <v>-4</v>
      </c>
    </row>
    <row r="13" spans="2:6" ht="12.75">
      <c r="B13" s="1"/>
      <c r="C13" s="21"/>
      <c r="D13" s="1"/>
      <c r="E13" s="21"/>
      <c r="F13" s="1"/>
    </row>
    <row r="14" spans="2:7" ht="12.75">
      <c r="B14" s="1"/>
      <c r="C14" s="21"/>
      <c r="D14" s="1"/>
      <c r="E14" s="21"/>
      <c r="F14" s="1"/>
      <c r="G14" s="33" t="s">
        <v>62</v>
      </c>
    </row>
    <row r="15" spans="1:7" ht="12.75">
      <c r="A15" s="18" t="s">
        <v>10</v>
      </c>
      <c r="B15" s="11">
        <f>1/B8</f>
        <v>0.125</v>
      </c>
      <c r="C15" s="22"/>
      <c r="D15" s="11">
        <f>D6*0.001/D10</f>
        <v>0.003896103896103896</v>
      </c>
      <c r="E15" s="22"/>
      <c r="F15" s="11">
        <f>1/F8</f>
        <v>0.05</v>
      </c>
      <c r="G15" s="32">
        <f>B15+D15+F15</f>
        <v>0.1788961038961039</v>
      </c>
    </row>
    <row r="16" spans="1:6" ht="12.75">
      <c r="A16" s="12"/>
      <c r="B16" s="10"/>
      <c r="C16" s="7"/>
      <c r="D16" s="10"/>
      <c r="E16" s="7"/>
      <c r="F16" s="10"/>
    </row>
    <row r="17" spans="1:6" ht="12.75">
      <c r="A17" s="20" t="s">
        <v>12</v>
      </c>
      <c r="B17" s="13">
        <f>1/G15</f>
        <v>5.589836660617061</v>
      </c>
      <c r="C17" s="23"/>
      <c r="D17" s="10"/>
      <c r="E17" s="7"/>
      <c r="F17" s="10"/>
    </row>
    <row r="18" spans="1:6" ht="12.75">
      <c r="A18" s="12"/>
      <c r="B18" s="10"/>
      <c r="C18" s="7"/>
      <c r="D18" s="10"/>
      <c r="E18" s="7"/>
      <c r="F18" s="10"/>
    </row>
    <row r="19" spans="1:6" ht="12.75">
      <c r="A19" s="20" t="s">
        <v>15</v>
      </c>
      <c r="B19" s="13">
        <f>B17*(B12-F12)</f>
        <v>134.15607985480946</v>
      </c>
      <c r="C19" s="23"/>
      <c r="D19" s="10"/>
      <c r="E19" s="7"/>
      <c r="F19" s="10"/>
    </row>
    <row r="20" spans="1:6" ht="12.75">
      <c r="A20" s="12"/>
      <c r="B20" s="10"/>
      <c r="C20" s="7"/>
      <c r="D20" s="10"/>
      <c r="E20" s="7"/>
      <c r="F20" s="10"/>
    </row>
    <row r="21" spans="1:6" ht="12.75">
      <c r="A21" s="20" t="s">
        <v>16</v>
      </c>
      <c r="B21" s="10"/>
      <c r="C21" s="17">
        <f>B12-B19/B8</f>
        <v>3.230490018148817</v>
      </c>
      <c r="D21" s="10"/>
      <c r="E21" s="17">
        <f>F12+B19/F8</f>
        <v>2.707803992740473</v>
      </c>
      <c r="F21" s="10"/>
    </row>
    <row r="22" spans="1:6" ht="12.75">
      <c r="A22" s="12"/>
      <c r="B22" s="12"/>
      <c r="C22" s="12"/>
      <c r="D22" s="12"/>
      <c r="E22" s="12"/>
      <c r="F22" s="12"/>
    </row>
    <row r="23" spans="1:6" ht="12.75">
      <c r="A23" s="20" t="s">
        <v>19</v>
      </c>
      <c r="B23" s="15">
        <f>B12-C21</f>
        <v>16.769509981851183</v>
      </c>
      <c r="C23" s="12"/>
      <c r="D23" s="12"/>
      <c r="E23" s="12"/>
      <c r="F23" s="1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2:K26"/>
  <sheetViews>
    <sheetView workbookViewId="0" topLeftCell="A1">
      <selection activeCell="J4" sqref="J4"/>
    </sheetView>
  </sheetViews>
  <sheetFormatPr defaultColWidth="11.421875" defaultRowHeight="12.75"/>
  <cols>
    <col min="1" max="1" width="21.00390625" style="0" customWidth="1"/>
    <col min="2" max="2" width="10.7109375" style="1" customWidth="1"/>
    <col min="3" max="3" width="5.7109375" style="1" customWidth="1"/>
    <col min="4" max="4" width="9.7109375" style="1" customWidth="1"/>
    <col min="5" max="5" width="5.7109375" style="1" customWidth="1"/>
    <col min="6" max="6" width="9.57421875" style="1" customWidth="1"/>
    <col min="7" max="7" width="5.7109375" style="1" customWidth="1"/>
    <col min="8" max="8" width="9.57421875" style="1" customWidth="1"/>
    <col min="9" max="9" width="5.7109375" style="1" customWidth="1"/>
    <col min="10" max="10" width="10.57421875" style="1" customWidth="1"/>
    <col min="11" max="11" width="16.00390625" style="0" customWidth="1"/>
  </cols>
  <sheetData>
    <row r="1" s="1" customFormat="1" ht="12.75"/>
    <row r="2" spans="1:10" s="2" customFormat="1" ht="12.75">
      <c r="A2" s="3"/>
      <c r="B2" s="4" t="s">
        <v>0</v>
      </c>
      <c r="C2" s="5" t="s">
        <v>17</v>
      </c>
      <c r="D2" s="4" t="s">
        <v>1</v>
      </c>
      <c r="E2" s="5" t="s">
        <v>20</v>
      </c>
      <c r="F2" s="4" t="s">
        <v>2</v>
      </c>
      <c r="G2" s="5" t="s">
        <v>21</v>
      </c>
      <c r="H2" s="4" t="s">
        <v>3</v>
      </c>
      <c r="I2" s="5" t="s">
        <v>18</v>
      </c>
      <c r="J2" s="4" t="s">
        <v>4</v>
      </c>
    </row>
    <row r="3" spans="1:10" ht="12.75">
      <c r="A3" s="6"/>
      <c r="B3" s="7"/>
      <c r="C3" s="7"/>
      <c r="D3" s="7"/>
      <c r="E3" s="7"/>
      <c r="F3" s="7"/>
      <c r="G3" s="7"/>
      <c r="H3" s="7"/>
      <c r="I3" s="7"/>
      <c r="J3" s="7"/>
    </row>
    <row r="4" spans="1:10" ht="12.75">
      <c r="A4" s="8" t="s">
        <v>5</v>
      </c>
      <c r="B4" s="7" t="s">
        <v>74</v>
      </c>
      <c r="C4" s="7"/>
      <c r="D4" s="7" t="s">
        <v>8</v>
      </c>
      <c r="E4" s="7"/>
      <c r="F4" s="7" t="s">
        <v>7</v>
      </c>
      <c r="G4" s="7"/>
      <c r="H4" s="7" t="s">
        <v>8</v>
      </c>
      <c r="I4" s="7"/>
      <c r="J4" s="7" t="s">
        <v>75</v>
      </c>
    </row>
    <row r="5" spans="1:11" ht="12.75">
      <c r="A5" s="6"/>
      <c r="B5" s="7"/>
      <c r="C5" s="7"/>
      <c r="D5" s="7"/>
      <c r="E5" s="7"/>
      <c r="F5" s="7"/>
      <c r="G5" s="7"/>
      <c r="H5" s="7"/>
      <c r="I5" s="7"/>
      <c r="J5" s="7"/>
      <c r="K5" s="35" t="s">
        <v>63</v>
      </c>
    </row>
    <row r="6" spans="1:11" ht="12.75">
      <c r="A6" s="6" t="s">
        <v>9</v>
      </c>
      <c r="B6" s="7"/>
      <c r="C6" s="7"/>
      <c r="D6" s="7">
        <v>5</v>
      </c>
      <c r="E6" s="7"/>
      <c r="F6" s="7">
        <v>5</v>
      </c>
      <c r="G6" s="7"/>
      <c r="H6" s="7">
        <v>5</v>
      </c>
      <c r="I6" s="7"/>
      <c r="J6" s="7"/>
      <c r="K6" s="34">
        <f>D6+F6+H6</f>
        <v>15</v>
      </c>
    </row>
    <row r="7" spans="1:10" ht="12.75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2.75">
      <c r="A8" s="8" t="s">
        <v>14</v>
      </c>
      <c r="B8" s="3">
        <v>8</v>
      </c>
      <c r="C8" s="7"/>
      <c r="D8" s="7"/>
      <c r="E8" s="7"/>
      <c r="F8" s="7"/>
      <c r="G8" s="7"/>
      <c r="H8" s="7"/>
      <c r="I8" s="7"/>
      <c r="J8" s="3">
        <v>20</v>
      </c>
    </row>
    <row r="9" spans="1:10" ht="12.75">
      <c r="A9" s="6"/>
      <c r="B9" s="7"/>
      <c r="C9" s="7"/>
      <c r="D9" s="7"/>
      <c r="E9" s="7"/>
      <c r="F9" s="7"/>
      <c r="G9" s="7"/>
      <c r="H9" s="7"/>
      <c r="I9" s="7"/>
      <c r="J9" s="7"/>
    </row>
    <row r="10" spans="1:10" ht="12.75">
      <c r="A10" s="6" t="s">
        <v>13</v>
      </c>
      <c r="B10" s="7"/>
      <c r="C10" s="7"/>
      <c r="D10" s="7">
        <v>0.81</v>
      </c>
      <c r="E10" s="7"/>
      <c r="F10" s="7">
        <v>0.043</v>
      </c>
      <c r="G10" s="7"/>
      <c r="H10" s="7">
        <f>D10</f>
        <v>0.81</v>
      </c>
      <c r="I10" s="7"/>
      <c r="J10" s="7"/>
    </row>
    <row r="11" spans="1:10" ht="12.75">
      <c r="A11" s="6"/>
      <c r="B11" s="7"/>
      <c r="C11" s="7"/>
      <c r="D11" s="7"/>
      <c r="E11" s="7"/>
      <c r="F11" s="7"/>
      <c r="G11" s="7"/>
      <c r="H11" s="7"/>
      <c r="I11" s="7"/>
      <c r="J11" s="7"/>
    </row>
    <row r="12" spans="1:10" ht="12.75">
      <c r="A12" s="8" t="s">
        <v>6</v>
      </c>
      <c r="B12" s="36">
        <v>20</v>
      </c>
      <c r="C12" s="7"/>
      <c r="D12" s="7"/>
      <c r="E12" s="7"/>
      <c r="F12" s="7"/>
      <c r="G12" s="7"/>
      <c r="H12" s="7"/>
      <c r="I12" s="7"/>
      <c r="J12" s="36">
        <v>-4</v>
      </c>
    </row>
    <row r="13" spans="3:9" ht="12.75">
      <c r="C13" s="21"/>
      <c r="E13" s="21"/>
      <c r="G13" s="21"/>
      <c r="I13" s="21"/>
    </row>
    <row r="14" spans="3:11" ht="12.75">
      <c r="C14" s="21"/>
      <c r="E14" s="21"/>
      <c r="G14" s="21"/>
      <c r="I14" s="21"/>
      <c r="K14" s="33" t="s">
        <v>62</v>
      </c>
    </row>
    <row r="15" spans="1:11" ht="12.75">
      <c r="A15" s="18" t="s">
        <v>10</v>
      </c>
      <c r="B15" s="11">
        <f>1/B8</f>
        <v>0.125</v>
      </c>
      <c r="C15" s="22"/>
      <c r="D15" s="11">
        <f>D6*0.001/D10</f>
        <v>0.006172839506172839</v>
      </c>
      <c r="E15" s="22"/>
      <c r="F15" s="11">
        <f>F6*0.001/F10</f>
        <v>0.11627906976744187</v>
      </c>
      <c r="G15" s="22"/>
      <c r="H15" s="11">
        <f>H6*0.001/H10</f>
        <v>0.006172839506172839</v>
      </c>
      <c r="I15" s="22"/>
      <c r="J15" s="11">
        <f>1/J8</f>
        <v>0.05</v>
      </c>
      <c r="K15" s="32">
        <f>B15+D15+F15+H15+J15</f>
        <v>0.30362474877978757</v>
      </c>
    </row>
    <row r="16" spans="1:10" ht="12.75">
      <c r="A16" s="12"/>
      <c r="B16" s="10" t="s">
        <v>11</v>
      </c>
      <c r="C16" s="7"/>
      <c r="D16" s="10"/>
      <c r="E16" s="7"/>
      <c r="F16" s="10"/>
      <c r="G16" s="7"/>
      <c r="H16" s="10"/>
      <c r="I16" s="7"/>
      <c r="J16" s="10"/>
    </row>
    <row r="17" spans="1:10" ht="12.75">
      <c r="A17" s="18" t="s">
        <v>12</v>
      </c>
      <c r="B17" s="13">
        <f>1/K15</f>
        <v>3.2935391598307366</v>
      </c>
      <c r="C17" s="23"/>
      <c r="D17" s="10"/>
      <c r="E17" s="7"/>
      <c r="F17" s="10"/>
      <c r="G17" s="7"/>
      <c r="H17" s="10"/>
      <c r="I17" s="7"/>
      <c r="J17" s="10"/>
    </row>
    <row r="18" spans="1:10" ht="12.75">
      <c r="A18" s="12"/>
      <c r="B18" s="10"/>
      <c r="C18" s="7"/>
      <c r="D18" s="10"/>
      <c r="E18" s="7"/>
      <c r="F18" s="10"/>
      <c r="G18" s="7"/>
      <c r="H18" s="10"/>
      <c r="I18" s="7"/>
      <c r="J18" s="10"/>
    </row>
    <row r="19" spans="1:10" ht="12.75">
      <c r="A19" s="18" t="s">
        <v>15</v>
      </c>
      <c r="B19" s="13">
        <f>B17*(B12-J12)</f>
        <v>79.04493983593768</v>
      </c>
      <c r="C19" s="23"/>
      <c r="D19" s="10"/>
      <c r="E19" s="7"/>
      <c r="F19" s="10"/>
      <c r="G19" s="7"/>
      <c r="H19" s="10"/>
      <c r="I19" s="7"/>
      <c r="J19" s="10"/>
    </row>
    <row r="20" spans="1:10" ht="12.75">
      <c r="A20" s="12"/>
      <c r="B20" s="10"/>
      <c r="C20" s="7"/>
      <c r="D20" s="10"/>
      <c r="E20" s="7"/>
      <c r="F20" s="10"/>
      <c r="G20" s="7"/>
      <c r="H20" s="10"/>
      <c r="I20" s="7"/>
      <c r="J20" s="10"/>
    </row>
    <row r="21" spans="1:10" ht="12.75">
      <c r="A21" s="18" t="s">
        <v>16</v>
      </c>
      <c r="B21" s="10"/>
      <c r="C21" s="14">
        <f>B12-(B19/B8)</f>
        <v>10.11938252050779</v>
      </c>
      <c r="D21" s="10"/>
      <c r="E21" s="14">
        <f>C21-(D6*0.001*B19/D10)</f>
        <v>9.631450793125458</v>
      </c>
      <c r="F21" s="10"/>
      <c r="G21" s="14">
        <f>E21-(F6*0.001*B19/F10)</f>
        <v>0.4401787191792135</v>
      </c>
      <c r="H21" s="10"/>
      <c r="I21" s="14">
        <f>J12+B19/J8</f>
        <v>-0.04775300820311568</v>
      </c>
      <c r="J21" s="10"/>
    </row>
    <row r="22" spans="1:10" ht="12.75">
      <c r="A22" s="12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2.75">
      <c r="A23" s="18" t="s">
        <v>19</v>
      </c>
      <c r="B23" s="15">
        <f>B12-C21</f>
        <v>9.88061747949221</v>
      </c>
      <c r="C23" s="10"/>
      <c r="D23" s="10"/>
      <c r="E23" s="10"/>
      <c r="F23" s="10"/>
      <c r="G23" s="10"/>
      <c r="H23" s="10" t="s">
        <v>11</v>
      </c>
      <c r="I23" s="10"/>
      <c r="J23" s="10"/>
    </row>
    <row r="24" spans="1:10" ht="12.75">
      <c r="A24" s="12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2.75">
      <c r="A25" s="12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19" t="s">
        <v>22</v>
      </c>
      <c r="B26" s="16">
        <f>100*('Simple vitrage'!B19-B19)/'Simple vitrage'!B19</f>
        <v>41.07986762770339</v>
      </c>
      <c r="C26" s="10"/>
      <c r="D26" s="10"/>
      <c r="E26" s="10"/>
      <c r="F26" s="10"/>
      <c r="G26" s="10"/>
      <c r="H26" s="10"/>
      <c r="I26" s="10"/>
      <c r="J26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B1:F31"/>
  <sheetViews>
    <sheetView workbookViewId="0" topLeftCell="A1">
      <selection activeCell="E12" sqref="E12"/>
    </sheetView>
  </sheetViews>
  <sheetFormatPr defaultColWidth="11.421875" defaultRowHeight="12.75"/>
  <cols>
    <col min="1" max="1" width="10.140625" style="25" customWidth="1"/>
    <col min="2" max="2" width="21.7109375" style="24" customWidth="1"/>
    <col min="3" max="3" width="15.7109375" style="24" customWidth="1"/>
    <col min="4" max="4" width="16.57421875" style="24" customWidth="1"/>
    <col min="5" max="5" width="26.421875" style="25" customWidth="1"/>
    <col min="6" max="6" width="20.7109375" style="25" customWidth="1"/>
    <col min="7" max="16384" width="11.421875" style="25" customWidth="1"/>
  </cols>
  <sheetData>
    <row r="1" spans="2:4" ht="12.75" customHeight="1">
      <c r="B1" s="30" t="s">
        <v>24</v>
      </c>
      <c r="C1" s="31" t="s">
        <v>61</v>
      </c>
      <c r="D1" s="30" t="s">
        <v>25</v>
      </c>
    </row>
    <row r="2" spans="2:6" ht="15.75">
      <c r="B2" s="29" t="s">
        <v>45</v>
      </c>
      <c r="C2" s="26">
        <v>13</v>
      </c>
      <c r="D2" s="27" t="s">
        <v>33</v>
      </c>
      <c r="E2" s="27" t="s">
        <v>11</v>
      </c>
      <c r="F2" s="28" t="s">
        <v>11</v>
      </c>
    </row>
    <row r="3" spans="2:5" ht="15.75">
      <c r="B3" s="29" t="s">
        <v>26</v>
      </c>
      <c r="C3" s="26">
        <v>204</v>
      </c>
      <c r="D3" s="27" t="s">
        <v>34</v>
      </c>
      <c r="E3" s="27" t="s">
        <v>11</v>
      </c>
    </row>
    <row r="4" spans="2:5" ht="15.75">
      <c r="B4" s="29" t="s">
        <v>46</v>
      </c>
      <c r="C4" s="26" t="s">
        <v>51</v>
      </c>
      <c r="D4" s="27" t="s">
        <v>35</v>
      </c>
      <c r="E4" s="27" t="s">
        <v>11</v>
      </c>
    </row>
    <row r="5" spans="2:5" ht="15.75">
      <c r="B5" s="29" t="s">
        <v>47</v>
      </c>
      <c r="C5" s="26" t="s">
        <v>52</v>
      </c>
      <c r="D5" s="27" t="s">
        <v>36</v>
      </c>
      <c r="E5" s="27" t="s">
        <v>11</v>
      </c>
    </row>
    <row r="6" spans="2:5" ht="15.75">
      <c r="B6" s="29" t="s">
        <v>48</v>
      </c>
      <c r="C6" s="26" t="s">
        <v>53</v>
      </c>
      <c r="D6" s="27" t="s">
        <v>37</v>
      </c>
      <c r="E6" s="27" t="s">
        <v>11</v>
      </c>
    </row>
    <row r="7" spans="2:5" ht="15.75">
      <c r="B7" s="29" t="s">
        <v>49</v>
      </c>
      <c r="C7" s="26">
        <v>380</v>
      </c>
      <c r="D7" s="27" t="s">
        <v>11</v>
      </c>
      <c r="E7" s="27" t="s">
        <v>11</v>
      </c>
    </row>
    <row r="8" spans="2:5" ht="15.75">
      <c r="B8" s="29" t="s">
        <v>27</v>
      </c>
      <c r="C8" s="26" t="s">
        <v>54</v>
      </c>
      <c r="D8" s="27" t="s">
        <v>39</v>
      </c>
      <c r="E8" s="27" t="s">
        <v>11</v>
      </c>
    </row>
    <row r="9" spans="2:5" ht="15.75">
      <c r="B9" s="29" t="s">
        <v>28</v>
      </c>
      <c r="C9" s="26" t="s">
        <v>55</v>
      </c>
      <c r="D9" s="27" t="s">
        <v>38</v>
      </c>
      <c r="E9" s="27" t="s">
        <v>11</v>
      </c>
    </row>
    <row r="10" spans="2:5" ht="15.75">
      <c r="B10" s="29" t="s">
        <v>29</v>
      </c>
      <c r="C10" s="26" t="s">
        <v>56</v>
      </c>
      <c r="D10" s="27" t="s">
        <v>40</v>
      </c>
      <c r="E10" s="27" t="s">
        <v>11</v>
      </c>
    </row>
    <row r="11" spans="2:5" ht="15.75">
      <c r="B11" s="29" t="s">
        <v>30</v>
      </c>
      <c r="C11" s="26" t="s">
        <v>57</v>
      </c>
      <c r="D11" s="27" t="s">
        <v>41</v>
      </c>
      <c r="E11" s="27" t="s">
        <v>11</v>
      </c>
    </row>
    <row r="12" spans="2:5" ht="15.75">
      <c r="B12" s="29" t="s">
        <v>31</v>
      </c>
      <c r="C12" s="26" t="s">
        <v>58</v>
      </c>
      <c r="D12" s="27" t="s">
        <v>42</v>
      </c>
      <c r="E12" s="27" t="s">
        <v>11</v>
      </c>
    </row>
    <row r="13" spans="2:5" ht="15.75">
      <c r="B13" s="29" t="s">
        <v>32</v>
      </c>
      <c r="C13" s="26" t="s">
        <v>59</v>
      </c>
      <c r="D13" s="27" t="s">
        <v>43</v>
      </c>
      <c r="E13" s="27" t="s">
        <v>11</v>
      </c>
    </row>
    <row r="14" spans="2:5" ht="15.75">
      <c r="B14" s="29" t="s">
        <v>50</v>
      </c>
      <c r="C14" s="26" t="s">
        <v>60</v>
      </c>
      <c r="D14" s="27" t="s">
        <v>44</v>
      </c>
      <c r="E14" s="27" t="s">
        <v>11</v>
      </c>
    </row>
    <row r="15" spans="2:3" ht="12.75">
      <c r="B15" s="37" t="s">
        <v>64</v>
      </c>
      <c r="C15" s="24">
        <v>0.7</v>
      </c>
    </row>
    <row r="16" spans="2:3" ht="12.75">
      <c r="B16" s="37" t="s">
        <v>65</v>
      </c>
      <c r="C16" s="24">
        <v>0.87</v>
      </c>
    </row>
    <row r="17" spans="2:3" ht="12.75">
      <c r="B17" s="37" t="s">
        <v>66</v>
      </c>
      <c r="C17" s="24">
        <v>0.7</v>
      </c>
    </row>
    <row r="18" spans="2:3" ht="12.75">
      <c r="B18" s="37" t="s">
        <v>67</v>
      </c>
      <c r="C18" s="24">
        <v>0.4</v>
      </c>
    </row>
    <row r="19" ht="12.75">
      <c r="D19" s="25"/>
    </row>
    <row r="20" ht="12.75">
      <c r="D20" s="25"/>
    </row>
    <row r="21" ht="12.75">
      <c r="D21" s="25"/>
    </row>
    <row r="22" ht="12.75">
      <c r="D22" s="25"/>
    </row>
    <row r="23" ht="12.75">
      <c r="D23" s="25"/>
    </row>
    <row r="24" ht="12.75">
      <c r="D24" s="25"/>
    </row>
    <row r="25" ht="12.75">
      <c r="D25" s="25"/>
    </row>
    <row r="26" ht="12.75">
      <c r="D26" s="25"/>
    </row>
    <row r="27" ht="12.75">
      <c r="D27" s="25"/>
    </row>
    <row r="28" ht="12.75">
      <c r="D28" s="25"/>
    </row>
    <row r="29" ht="12.75">
      <c r="D29" s="25"/>
    </row>
    <row r="30" ht="12.75">
      <c r="D30" s="25"/>
    </row>
    <row r="31" ht="12.75">
      <c r="D31" s="2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A1:G23"/>
  <sheetViews>
    <sheetView workbookViewId="0" topLeftCell="A1">
      <selection activeCell="B4" sqref="B4"/>
    </sheetView>
  </sheetViews>
  <sheetFormatPr defaultColWidth="11.421875" defaultRowHeight="12.75"/>
  <cols>
    <col min="1" max="1" width="21.140625" style="0" customWidth="1"/>
    <col min="3" max="3" width="5.7109375" style="0" customWidth="1"/>
    <col min="5" max="5" width="5.7109375" style="0" customWidth="1"/>
    <col min="7" max="7" width="16.140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3"/>
      <c r="B2" s="4" t="s">
        <v>0</v>
      </c>
      <c r="C2" s="4" t="s">
        <v>17</v>
      </c>
      <c r="D2" s="4" t="s">
        <v>1</v>
      </c>
      <c r="E2" s="4" t="s">
        <v>18</v>
      </c>
      <c r="F2" s="4" t="s">
        <v>4</v>
      </c>
    </row>
    <row r="3" spans="1:6" ht="12.75">
      <c r="A3" s="6"/>
      <c r="B3" s="7"/>
      <c r="C3" s="7"/>
      <c r="D3" s="7"/>
      <c r="E3" s="7"/>
      <c r="F3" s="7"/>
    </row>
    <row r="4" spans="1:6" ht="12.75">
      <c r="A4" s="8" t="s">
        <v>5</v>
      </c>
      <c r="B4" s="7" t="s">
        <v>74</v>
      </c>
      <c r="C4" s="7"/>
      <c r="D4" s="7" t="s">
        <v>23</v>
      </c>
      <c r="E4" s="7"/>
      <c r="F4" s="7" t="s">
        <v>75</v>
      </c>
    </row>
    <row r="5" spans="1:6" ht="12.75">
      <c r="A5" s="6"/>
      <c r="B5" s="7"/>
      <c r="C5" s="7"/>
      <c r="D5" s="7"/>
      <c r="E5" s="7"/>
      <c r="F5" s="7"/>
    </row>
    <row r="6" spans="1:6" ht="12.75">
      <c r="A6" s="6" t="s">
        <v>9</v>
      </c>
      <c r="B6" s="7"/>
      <c r="C6" s="7"/>
      <c r="D6" s="7">
        <v>120</v>
      </c>
      <c r="E6" s="7"/>
      <c r="F6" s="7"/>
    </row>
    <row r="7" spans="1:6" ht="12.75">
      <c r="A7" s="6"/>
      <c r="B7" s="7"/>
      <c r="C7" s="7"/>
      <c r="D7" s="7"/>
      <c r="E7" s="7"/>
      <c r="F7" s="7"/>
    </row>
    <row r="8" spans="1:6" ht="12.75">
      <c r="A8" s="8" t="s">
        <v>14</v>
      </c>
      <c r="B8" s="3">
        <v>8</v>
      </c>
      <c r="C8" s="7"/>
      <c r="D8" s="7"/>
      <c r="E8" s="7"/>
      <c r="F8" s="3">
        <v>20</v>
      </c>
    </row>
    <row r="9" spans="1:6" ht="12.75">
      <c r="A9" s="6"/>
      <c r="B9" s="7"/>
      <c r="C9" s="7"/>
      <c r="D9" s="7"/>
      <c r="E9" s="7"/>
      <c r="F9" s="7"/>
    </row>
    <row r="10" spans="1:6" ht="12.75">
      <c r="A10" s="6" t="s">
        <v>13</v>
      </c>
      <c r="B10" s="7"/>
      <c r="C10" s="7"/>
      <c r="D10" s="7">
        <v>0.52</v>
      </c>
      <c r="E10" s="7"/>
      <c r="F10" s="7"/>
    </row>
    <row r="11" spans="1:6" ht="12.75">
      <c r="A11" s="6"/>
      <c r="B11" s="7"/>
      <c r="C11" s="7"/>
      <c r="D11" s="7"/>
      <c r="E11" s="7"/>
      <c r="F11" s="7"/>
    </row>
    <row r="12" spans="1:6" ht="12.75">
      <c r="A12" s="8" t="s">
        <v>6</v>
      </c>
      <c r="B12" s="36">
        <v>20</v>
      </c>
      <c r="C12" s="9"/>
      <c r="D12" s="7"/>
      <c r="E12" s="7"/>
      <c r="F12" s="36">
        <v>-4</v>
      </c>
    </row>
    <row r="13" spans="2:6" ht="12.75">
      <c r="B13" s="1"/>
      <c r="C13" s="21"/>
      <c r="D13" s="1"/>
      <c r="E13" s="21"/>
      <c r="F13" s="1"/>
    </row>
    <row r="14" spans="2:7" ht="12.75">
      <c r="B14" s="1"/>
      <c r="C14" s="21"/>
      <c r="D14" s="1"/>
      <c r="E14" s="21"/>
      <c r="F14" s="1"/>
      <c r="G14" s="33" t="s">
        <v>62</v>
      </c>
    </row>
    <row r="15" spans="1:7" ht="12.75">
      <c r="A15" s="18" t="s">
        <v>10</v>
      </c>
      <c r="B15" s="11">
        <f>1/B8</f>
        <v>0.125</v>
      </c>
      <c r="C15" s="22"/>
      <c r="D15" s="11">
        <f>D6*0.001/D10</f>
        <v>0.23076923076923075</v>
      </c>
      <c r="E15" s="22"/>
      <c r="F15" s="11">
        <f>1/F8</f>
        <v>0.05</v>
      </c>
      <c r="G15" s="32">
        <f>B15+D15+F15</f>
        <v>0.4057692307692307</v>
      </c>
    </row>
    <row r="16" spans="1:6" ht="12.75">
      <c r="A16" s="12"/>
      <c r="B16" s="10"/>
      <c r="C16" s="7"/>
      <c r="D16" s="10"/>
      <c r="E16" s="7"/>
      <c r="F16" s="10"/>
    </row>
    <row r="17" spans="1:6" ht="12.75">
      <c r="A17" s="20" t="s">
        <v>12</v>
      </c>
      <c r="B17" s="13">
        <f>1/G15</f>
        <v>2.4644549763033177</v>
      </c>
      <c r="C17" s="23"/>
      <c r="D17" s="10"/>
      <c r="E17" s="7"/>
      <c r="F17" s="10"/>
    </row>
    <row r="18" spans="1:6" ht="12.75">
      <c r="A18" s="12"/>
      <c r="B18" s="10"/>
      <c r="C18" s="7"/>
      <c r="D18" s="10"/>
      <c r="E18" s="7"/>
      <c r="F18" s="10"/>
    </row>
    <row r="19" spans="1:6" ht="12.75">
      <c r="A19" s="20" t="s">
        <v>15</v>
      </c>
      <c r="B19" s="13">
        <f>B17*(B12-F12)</f>
        <v>59.14691943127963</v>
      </c>
      <c r="C19" s="23"/>
      <c r="D19" s="10"/>
      <c r="E19" s="7"/>
      <c r="F19" s="10"/>
    </row>
    <row r="20" spans="1:6" ht="12.75">
      <c r="A20" s="12"/>
      <c r="B20" s="10"/>
      <c r="C20" s="7"/>
      <c r="D20" s="10"/>
      <c r="E20" s="7"/>
      <c r="F20" s="10"/>
    </row>
    <row r="21" spans="1:6" ht="12.75">
      <c r="A21" s="20" t="s">
        <v>16</v>
      </c>
      <c r="B21" s="10"/>
      <c r="C21" s="17">
        <f>B12-B19/B8</f>
        <v>12.606635071090047</v>
      </c>
      <c r="D21" s="10"/>
      <c r="E21" s="17">
        <f>F12+B19/F8</f>
        <v>-1.0426540284360186</v>
      </c>
      <c r="F21" s="10"/>
    </row>
    <row r="22" spans="1:6" ht="12.75">
      <c r="A22" s="12"/>
      <c r="B22" s="12"/>
      <c r="C22" s="12"/>
      <c r="D22" s="12"/>
      <c r="E22" s="12"/>
      <c r="F22" s="12"/>
    </row>
    <row r="23" spans="1:6" ht="12.75">
      <c r="A23" s="20" t="s">
        <v>19</v>
      </c>
      <c r="B23" s="15">
        <f>B12-C21</f>
        <v>7.3933649289099534</v>
      </c>
      <c r="C23" s="12"/>
      <c r="D23" s="12"/>
      <c r="E23" s="12"/>
      <c r="F23" s="12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2:K26"/>
  <sheetViews>
    <sheetView workbookViewId="0" topLeftCell="A1">
      <selection activeCell="B19" sqref="B19"/>
    </sheetView>
  </sheetViews>
  <sheetFormatPr defaultColWidth="11.421875" defaultRowHeight="12.75"/>
  <cols>
    <col min="1" max="1" width="21.00390625" style="0" customWidth="1"/>
    <col min="2" max="2" width="10.7109375" style="1" customWidth="1"/>
    <col min="3" max="3" width="5.7109375" style="1" customWidth="1"/>
    <col min="4" max="4" width="9.7109375" style="1" customWidth="1"/>
    <col min="5" max="5" width="5.7109375" style="1" customWidth="1"/>
    <col min="6" max="6" width="9.57421875" style="1" customWidth="1"/>
    <col min="7" max="7" width="5.7109375" style="1" customWidth="1"/>
    <col min="8" max="8" width="9.57421875" style="1" customWidth="1"/>
    <col min="9" max="9" width="5.7109375" style="1" customWidth="1"/>
    <col min="10" max="10" width="10.57421875" style="1" customWidth="1"/>
    <col min="11" max="11" width="16.140625" style="0" customWidth="1"/>
  </cols>
  <sheetData>
    <row r="1" s="1" customFormat="1" ht="12.75"/>
    <row r="2" spans="1:10" s="2" customFormat="1" ht="12.75">
      <c r="A2" s="3"/>
      <c r="B2" s="4" t="s">
        <v>0</v>
      </c>
      <c r="C2" s="5" t="s">
        <v>17</v>
      </c>
      <c r="D2" s="4" t="s">
        <v>1</v>
      </c>
      <c r="E2" s="5" t="s">
        <v>20</v>
      </c>
      <c r="F2" s="4" t="s">
        <v>2</v>
      </c>
      <c r="G2" s="5" t="s">
        <v>21</v>
      </c>
      <c r="H2" s="4" t="s">
        <v>3</v>
      </c>
      <c r="I2" s="5" t="s">
        <v>18</v>
      </c>
      <c r="J2" s="4" t="s">
        <v>4</v>
      </c>
    </row>
    <row r="3" spans="1:10" ht="12.75">
      <c r="A3" s="6"/>
      <c r="B3" s="7"/>
      <c r="C3" s="7"/>
      <c r="D3" s="7"/>
      <c r="E3" s="7"/>
      <c r="F3" s="7"/>
      <c r="G3" s="7"/>
      <c r="H3" s="7"/>
      <c r="I3" s="7"/>
      <c r="J3" s="7"/>
    </row>
    <row r="4" spans="1:10" ht="12.75">
      <c r="A4" s="8" t="s">
        <v>5</v>
      </c>
      <c r="B4" s="7" t="s">
        <v>74</v>
      </c>
      <c r="C4" s="7"/>
      <c r="D4" s="7" t="s">
        <v>23</v>
      </c>
      <c r="E4" s="7"/>
      <c r="F4" s="7" t="s">
        <v>7</v>
      </c>
      <c r="G4" s="7"/>
      <c r="H4" s="7" t="s">
        <v>23</v>
      </c>
      <c r="I4" s="7"/>
      <c r="J4" s="7" t="s">
        <v>75</v>
      </c>
    </row>
    <row r="5" spans="1:11" ht="12.75">
      <c r="A5" s="6"/>
      <c r="B5" s="7"/>
      <c r="C5" s="7"/>
      <c r="D5" s="7"/>
      <c r="E5" s="7"/>
      <c r="F5" s="7"/>
      <c r="G5" s="7"/>
      <c r="H5" s="7"/>
      <c r="I5" s="7"/>
      <c r="J5" s="7"/>
      <c r="K5" s="35" t="s">
        <v>63</v>
      </c>
    </row>
    <row r="6" spans="1:11" ht="12.75">
      <c r="A6" s="6" t="s">
        <v>9</v>
      </c>
      <c r="B6" s="7"/>
      <c r="C6" s="7"/>
      <c r="D6" s="7">
        <v>120</v>
      </c>
      <c r="E6" s="7"/>
      <c r="F6" s="7">
        <v>5</v>
      </c>
      <c r="G6" s="7"/>
      <c r="H6" s="7">
        <v>120</v>
      </c>
      <c r="I6" s="7"/>
      <c r="J6" s="7"/>
      <c r="K6" s="34">
        <f>D6+F6+H6</f>
        <v>245</v>
      </c>
    </row>
    <row r="7" spans="1:10" ht="12.75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2.75">
      <c r="A8" s="8" t="s">
        <v>14</v>
      </c>
      <c r="B8" s="3">
        <v>8</v>
      </c>
      <c r="C8" s="7"/>
      <c r="D8" s="7"/>
      <c r="E8" s="7"/>
      <c r="F8" s="7"/>
      <c r="G8" s="7"/>
      <c r="H8" s="7"/>
      <c r="I8" s="7"/>
      <c r="J8" s="3">
        <v>20</v>
      </c>
    </row>
    <row r="9" spans="1:10" ht="12.75">
      <c r="A9" s="6"/>
      <c r="B9" s="7"/>
      <c r="C9" s="7"/>
      <c r="D9" s="7"/>
      <c r="E9" s="7"/>
      <c r="F9" s="7"/>
      <c r="G9" s="7"/>
      <c r="H9" s="7"/>
      <c r="I9" s="7"/>
      <c r="J9" s="7"/>
    </row>
    <row r="10" spans="1:10" ht="12.75">
      <c r="A10" s="6" t="s">
        <v>13</v>
      </c>
      <c r="B10" s="7"/>
      <c r="C10" s="7"/>
      <c r="D10" s="7">
        <v>0.52</v>
      </c>
      <c r="E10" s="7"/>
      <c r="F10" s="7">
        <v>0.043</v>
      </c>
      <c r="G10" s="7"/>
      <c r="H10" s="7">
        <f>D10</f>
        <v>0.52</v>
      </c>
      <c r="I10" s="7"/>
      <c r="J10" s="7"/>
    </row>
    <row r="11" spans="1:10" ht="12.75">
      <c r="A11" s="6"/>
      <c r="B11" s="7"/>
      <c r="C11" s="7"/>
      <c r="D11" s="7"/>
      <c r="E11" s="7"/>
      <c r="F11" s="7"/>
      <c r="G11" s="7"/>
      <c r="H11" s="7"/>
      <c r="I11" s="7"/>
      <c r="J11" s="7"/>
    </row>
    <row r="12" spans="1:10" ht="12.75">
      <c r="A12" s="8" t="s">
        <v>6</v>
      </c>
      <c r="B12" s="36">
        <v>20</v>
      </c>
      <c r="C12" s="7"/>
      <c r="D12" s="7"/>
      <c r="E12" s="7"/>
      <c r="F12" s="7"/>
      <c r="G12" s="7"/>
      <c r="H12" s="7"/>
      <c r="I12" s="7"/>
      <c r="J12" s="36">
        <v>-4</v>
      </c>
    </row>
    <row r="13" spans="3:9" ht="12.75">
      <c r="C13" s="21"/>
      <c r="E13" s="21"/>
      <c r="G13" s="21"/>
      <c r="I13" s="21"/>
    </row>
    <row r="14" spans="3:11" ht="12.75">
      <c r="C14" s="21"/>
      <c r="E14" s="21"/>
      <c r="G14" s="21"/>
      <c r="I14" s="21"/>
      <c r="K14" s="33" t="s">
        <v>62</v>
      </c>
    </row>
    <row r="15" spans="1:11" ht="12.75">
      <c r="A15" s="18" t="s">
        <v>10</v>
      </c>
      <c r="B15" s="11">
        <f>1/B8</f>
        <v>0.125</v>
      </c>
      <c r="C15" s="22"/>
      <c r="D15" s="11">
        <f>D6*0.001/D10</f>
        <v>0.23076923076923075</v>
      </c>
      <c r="E15" s="22"/>
      <c r="F15" s="11">
        <f>F6*0.001/F10</f>
        <v>0.11627906976744187</v>
      </c>
      <c r="G15" s="22"/>
      <c r="H15" s="11">
        <f>H6*0.001/H10</f>
        <v>0.23076923076923075</v>
      </c>
      <c r="I15" s="22"/>
      <c r="J15" s="11">
        <f>1/J8</f>
        <v>0.05</v>
      </c>
      <c r="K15" s="32">
        <f>B15+D15+F15+H15+J15</f>
        <v>0.7528175313059033</v>
      </c>
    </row>
    <row r="16" spans="1:10" ht="12.75">
      <c r="A16" s="12"/>
      <c r="B16" s="10"/>
      <c r="C16" s="7"/>
      <c r="D16" s="10"/>
      <c r="E16" s="7"/>
      <c r="F16" s="10"/>
      <c r="G16" s="7"/>
      <c r="H16" s="10"/>
      <c r="I16" s="7"/>
      <c r="J16" s="10"/>
    </row>
    <row r="17" spans="1:10" ht="12.75">
      <c r="A17" s="18" t="s">
        <v>12</v>
      </c>
      <c r="B17" s="13">
        <f>1/K15</f>
        <v>1.3283431355076338</v>
      </c>
      <c r="C17" s="23"/>
      <c r="D17" s="10"/>
      <c r="E17" s="7"/>
      <c r="F17" s="10"/>
      <c r="G17" s="7"/>
      <c r="H17" s="10"/>
      <c r="I17" s="7"/>
      <c r="J17" s="10"/>
    </row>
    <row r="18" spans="1:10" ht="12.75">
      <c r="A18" s="12"/>
      <c r="B18" s="10"/>
      <c r="C18" s="7"/>
      <c r="D18" s="10"/>
      <c r="E18" s="7"/>
      <c r="F18" s="10"/>
      <c r="G18" s="7"/>
      <c r="H18" s="10"/>
      <c r="I18" s="7"/>
      <c r="J18" s="10"/>
    </row>
    <row r="19" spans="1:10" ht="12.75">
      <c r="A19" s="18" t="s">
        <v>15</v>
      </c>
      <c r="B19" s="13">
        <f>B17*(B12-J12)</f>
        <v>31.880235252183212</v>
      </c>
      <c r="C19" s="23"/>
      <c r="D19" s="10"/>
      <c r="E19" s="7"/>
      <c r="F19" s="10"/>
      <c r="G19" s="7"/>
      <c r="H19" s="10"/>
      <c r="I19" s="7"/>
      <c r="J19" s="10"/>
    </row>
    <row r="20" spans="1:10" ht="12.75">
      <c r="A20" s="12"/>
      <c r="B20" s="10"/>
      <c r="C20" s="7"/>
      <c r="D20" s="10"/>
      <c r="E20" s="7"/>
      <c r="F20" s="10"/>
      <c r="G20" s="7"/>
      <c r="H20" s="10"/>
      <c r="I20" s="7"/>
      <c r="J20" s="10"/>
    </row>
    <row r="21" spans="1:10" ht="12.75">
      <c r="A21" s="18" t="s">
        <v>16</v>
      </c>
      <c r="B21" s="10"/>
      <c r="C21" s="14">
        <f>B12-(B19/B8)</f>
        <v>16.0149705934771</v>
      </c>
      <c r="D21" s="10"/>
      <c r="E21" s="14">
        <f>C21-(D6*0.001*B19/D10)</f>
        <v>8.657993227588666</v>
      </c>
      <c r="F21" s="10"/>
      <c r="G21" s="14">
        <f>E21-(F6*0.001*B19/F10)</f>
        <v>4.950989128497594</v>
      </c>
      <c r="H21" s="10"/>
      <c r="I21" s="14">
        <f>J12+B19/J8</f>
        <v>-2.4059882373908392</v>
      </c>
      <c r="J21" s="10"/>
    </row>
    <row r="22" spans="1:10" ht="12.75">
      <c r="A22" s="12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2.75">
      <c r="A23" s="18" t="s">
        <v>19</v>
      </c>
      <c r="B23" s="15">
        <f>B12-C21</f>
        <v>3.9850294065229015</v>
      </c>
      <c r="C23" s="10"/>
      <c r="D23" s="15">
        <f>C21-E21</f>
        <v>7.356977365888433</v>
      </c>
      <c r="E23" s="10"/>
      <c r="F23" s="15">
        <f>E21-G21</f>
        <v>3.7070040990910718</v>
      </c>
      <c r="G23" s="10"/>
      <c r="H23" s="15">
        <f>G21-I21</f>
        <v>7.356977365888433</v>
      </c>
      <c r="I23" s="10"/>
      <c r="J23" s="15">
        <f>I21-J12</f>
        <v>1.5940117626091608</v>
      </c>
    </row>
    <row r="24" spans="1:10" ht="12.75">
      <c r="A24" s="12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2.75">
      <c r="A25" s="12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19" t="s">
        <v>22</v>
      </c>
      <c r="B26" s="16">
        <f>100*('Simple mur'!B19-B19)/'Simple mur'!B19</f>
        <v>46.09992277074794</v>
      </c>
      <c r="C26" s="10"/>
      <c r="D26" s="10"/>
      <c r="E26" s="10"/>
      <c r="F26" s="10"/>
      <c r="G26" s="10"/>
      <c r="H26" s="10"/>
      <c r="I26" s="10"/>
      <c r="J26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2:O36"/>
  <sheetViews>
    <sheetView tabSelected="1" workbookViewId="0" topLeftCell="A19">
      <selection activeCell="D43" sqref="D43"/>
    </sheetView>
  </sheetViews>
  <sheetFormatPr defaultColWidth="11.421875" defaultRowHeight="12.75"/>
  <cols>
    <col min="1" max="1" width="21.00390625" style="0" customWidth="1"/>
    <col min="2" max="2" width="10.7109375" style="1" customWidth="1"/>
    <col min="3" max="3" width="5.7109375" style="1" customWidth="1"/>
    <col min="4" max="4" width="9.7109375" style="1" customWidth="1"/>
    <col min="5" max="5" width="5.7109375" style="1" customWidth="1"/>
    <col min="6" max="6" width="9.57421875" style="1" customWidth="1"/>
    <col min="7" max="7" width="5.7109375" style="1" customWidth="1"/>
    <col min="8" max="8" width="9.57421875" style="1" customWidth="1"/>
    <col min="9" max="9" width="5.7109375" style="1" customWidth="1"/>
    <col min="10" max="10" width="9.57421875" style="1" customWidth="1"/>
    <col min="11" max="11" width="5.7109375" style="1" customWidth="1"/>
    <col min="12" max="12" width="9.57421875" style="1" customWidth="1"/>
    <col min="13" max="13" width="5.7109375" style="1" customWidth="1"/>
    <col min="14" max="14" width="10.57421875" style="1" customWidth="1"/>
    <col min="15" max="15" width="16.140625" style="0" customWidth="1"/>
  </cols>
  <sheetData>
    <row r="1" s="1" customFormat="1" ht="12.75"/>
    <row r="2" spans="1:14" s="2" customFormat="1" ht="12.75">
      <c r="A2" s="3"/>
      <c r="B2" s="4" t="s">
        <v>0</v>
      </c>
      <c r="C2" s="5" t="s">
        <v>17</v>
      </c>
      <c r="D2" s="4" t="s">
        <v>1</v>
      </c>
      <c r="E2" s="5" t="s">
        <v>20</v>
      </c>
      <c r="F2" s="4" t="s">
        <v>2</v>
      </c>
      <c r="G2" s="5" t="s">
        <v>21</v>
      </c>
      <c r="H2" s="4" t="s">
        <v>3</v>
      </c>
      <c r="I2" s="5" t="s">
        <v>68</v>
      </c>
      <c r="J2" s="4" t="s">
        <v>69</v>
      </c>
      <c r="K2" s="5" t="s">
        <v>70</v>
      </c>
      <c r="L2" s="4" t="s">
        <v>71</v>
      </c>
      <c r="M2" s="5" t="s">
        <v>18</v>
      </c>
      <c r="N2" s="4" t="s">
        <v>4</v>
      </c>
    </row>
    <row r="3" spans="1:14" ht="12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8" t="s">
        <v>5</v>
      </c>
      <c r="B4" s="7" t="s">
        <v>74</v>
      </c>
      <c r="C4" s="7"/>
      <c r="D4" s="7" t="s">
        <v>72</v>
      </c>
      <c r="E4" s="7"/>
      <c r="F4" s="7" t="s">
        <v>23</v>
      </c>
      <c r="G4" s="7"/>
      <c r="H4" s="7" t="s">
        <v>7</v>
      </c>
      <c r="I4" s="7"/>
      <c r="J4" s="7" t="s">
        <v>23</v>
      </c>
      <c r="K4" s="7"/>
      <c r="L4" s="7" t="s">
        <v>73</v>
      </c>
      <c r="M4" s="7"/>
      <c r="N4" s="7" t="s">
        <v>75</v>
      </c>
    </row>
    <row r="5" spans="1:15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35" t="s">
        <v>63</v>
      </c>
    </row>
    <row r="6" spans="1:15" ht="12.75">
      <c r="A6" s="6" t="s">
        <v>9</v>
      </c>
      <c r="B6" s="7"/>
      <c r="C6" s="7"/>
      <c r="D6" s="7">
        <v>2</v>
      </c>
      <c r="E6" s="7"/>
      <c r="F6" s="7">
        <v>120</v>
      </c>
      <c r="G6" s="7"/>
      <c r="H6" s="7">
        <v>5</v>
      </c>
      <c r="I6" s="7"/>
      <c r="J6" s="7">
        <v>120</v>
      </c>
      <c r="K6" s="7"/>
      <c r="L6" s="7">
        <v>2</v>
      </c>
      <c r="M6" s="7"/>
      <c r="N6" s="7"/>
      <c r="O6" s="34">
        <f>D6+F6+H6+J6+L6</f>
        <v>249</v>
      </c>
    </row>
    <row r="7" spans="1:14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2.75">
      <c r="A8" s="8" t="s">
        <v>14</v>
      </c>
      <c r="B8" s="3">
        <v>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3">
        <v>20</v>
      </c>
    </row>
    <row r="9" spans="1:14" ht="12.7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2.75">
      <c r="A10" s="6" t="s">
        <v>13</v>
      </c>
      <c r="B10" s="7"/>
      <c r="C10" s="7"/>
      <c r="D10" s="7">
        <v>0.7</v>
      </c>
      <c r="E10" s="7"/>
      <c r="F10" s="7">
        <v>0.52</v>
      </c>
      <c r="G10" s="7"/>
      <c r="H10" s="7">
        <v>0.043</v>
      </c>
      <c r="I10" s="7"/>
      <c r="J10" s="7">
        <v>0.52</v>
      </c>
      <c r="K10" s="7"/>
      <c r="L10" s="7">
        <v>0.87</v>
      </c>
      <c r="M10" s="7"/>
      <c r="N10" s="7"/>
    </row>
    <row r="11" spans="1:14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2.75">
      <c r="A12" s="8" t="s">
        <v>6</v>
      </c>
      <c r="B12" s="36">
        <v>20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36">
        <v>-4</v>
      </c>
    </row>
    <row r="13" spans="3:13" ht="12.75">
      <c r="C13" s="21"/>
      <c r="E13" s="21"/>
      <c r="G13" s="21"/>
      <c r="I13" s="21"/>
      <c r="K13" s="21"/>
      <c r="M13" s="21"/>
    </row>
    <row r="14" spans="3:15" ht="12.75">
      <c r="C14" s="21"/>
      <c r="E14" s="21"/>
      <c r="G14" s="21"/>
      <c r="I14" s="21"/>
      <c r="K14" s="21"/>
      <c r="M14" s="21"/>
      <c r="O14" s="33" t="s">
        <v>62</v>
      </c>
    </row>
    <row r="15" spans="1:15" ht="12.75">
      <c r="A15" s="18" t="s">
        <v>10</v>
      </c>
      <c r="B15" s="11">
        <f>1/B8</f>
        <v>0.125</v>
      </c>
      <c r="C15" s="22"/>
      <c r="D15" s="11">
        <f>D6*0.001/D10</f>
        <v>0.0028571428571428576</v>
      </c>
      <c r="E15" s="22"/>
      <c r="F15" s="11">
        <f>F6*0.001/F10</f>
        <v>0.23076923076923075</v>
      </c>
      <c r="G15" s="22"/>
      <c r="H15" s="11">
        <f>H6*0.001/H10</f>
        <v>0.11627906976744187</v>
      </c>
      <c r="I15" s="22"/>
      <c r="J15" s="11">
        <f>J6*0.001/J10</f>
        <v>0.23076923076923075</v>
      </c>
      <c r="K15" s="22"/>
      <c r="L15" s="11">
        <f>L6*0.001/L10</f>
        <v>0.0022988505747126436</v>
      </c>
      <c r="M15" s="22"/>
      <c r="N15" s="11">
        <f>1/N8</f>
        <v>0.05</v>
      </c>
      <c r="O15" s="32">
        <f>B15+D15+F15+H15+J15+L15+N15</f>
        <v>0.7579735247377589</v>
      </c>
    </row>
    <row r="16" spans="1:14" ht="12.75">
      <c r="A16" s="12"/>
      <c r="B16" s="10"/>
      <c r="C16" s="7"/>
      <c r="D16" s="10"/>
      <c r="E16" s="7"/>
      <c r="F16" s="10"/>
      <c r="G16" s="7"/>
      <c r="H16" s="10"/>
      <c r="I16" s="7"/>
      <c r="J16" s="10"/>
      <c r="K16" s="7"/>
      <c r="L16" s="10"/>
      <c r="M16" s="7"/>
      <c r="N16" s="10"/>
    </row>
    <row r="17" spans="1:14" ht="12.75">
      <c r="A17" s="18" t="s">
        <v>12</v>
      </c>
      <c r="B17" s="13">
        <f>1/O15</f>
        <v>1.3193072942039454</v>
      </c>
      <c r="C17" s="23"/>
      <c r="D17" s="10"/>
      <c r="E17" s="7"/>
      <c r="F17" s="10"/>
      <c r="G17" s="7"/>
      <c r="H17" s="10"/>
      <c r="I17" s="7"/>
      <c r="J17" s="10"/>
      <c r="K17" s="7"/>
      <c r="L17" s="10"/>
      <c r="M17" s="7"/>
      <c r="N17" s="10"/>
    </row>
    <row r="18" spans="1:14" ht="12.75">
      <c r="A18" s="12"/>
      <c r="B18" s="10"/>
      <c r="C18" s="7"/>
      <c r="D18" s="10"/>
      <c r="E18" s="7"/>
      <c r="F18" s="10"/>
      <c r="G18" s="7"/>
      <c r="H18" s="10"/>
      <c r="I18" s="7"/>
      <c r="J18" s="10"/>
      <c r="K18" s="7"/>
      <c r="L18" s="10"/>
      <c r="M18" s="7"/>
      <c r="N18" s="10"/>
    </row>
    <row r="19" spans="1:14" ht="12.75">
      <c r="A19" s="18" t="s">
        <v>15</v>
      </c>
      <c r="B19" s="13">
        <f>B17*(B12-N12)</f>
        <v>31.66337506089469</v>
      </c>
      <c r="C19" s="23"/>
      <c r="D19" s="10"/>
      <c r="E19" s="7"/>
      <c r="F19" s="10"/>
      <c r="G19" s="7"/>
      <c r="H19" s="10"/>
      <c r="I19" s="7"/>
      <c r="J19" s="10"/>
      <c r="K19" s="7"/>
      <c r="L19" s="10"/>
      <c r="M19" s="7"/>
      <c r="N19" s="10"/>
    </row>
    <row r="20" spans="1:14" ht="12.75">
      <c r="A20" s="12"/>
      <c r="B20" s="10"/>
      <c r="C20" s="7"/>
      <c r="D20" s="10"/>
      <c r="E20" s="7"/>
      <c r="F20" s="10"/>
      <c r="G20" s="7"/>
      <c r="H20" s="10"/>
      <c r="I20" s="7"/>
      <c r="J20" s="10"/>
      <c r="K20" s="7"/>
      <c r="L20" s="10"/>
      <c r="M20" s="7"/>
      <c r="N20" s="10"/>
    </row>
    <row r="21" spans="1:14" ht="12.75">
      <c r="A21" s="18" t="s">
        <v>16</v>
      </c>
      <c r="B21" s="10"/>
      <c r="C21" s="14">
        <f>B12-(B19/B8)</f>
        <v>16.042078117388165</v>
      </c>
      <c r="D21" s="10"/>
      <c r="E21" s="14">
        <f>C21-(D6*0.001*B19/D10)</f>
        <v>15.951611331499894</v>
      </c>
      <c r="F21" s="10"/>
      <c r="G21" s="14">
        <f>E21-(F6*0.001*B19/F10)</f>
        <v>8.64467862513958</v>
      </c>
      <c r="H21" s="10"/>
      <c r="I21" s="14">
        <f>G21-(H6*0.001*B19/H10)</f>
        <v>4.962890827361127</v>
      </c>
      <c r="J21" s="10"/>
      <c r="K21" s="14">
        <f>I21-(J6*0.001*B19/J10)</f>
        <v>-2.344041878999186</v>
      </c>
      <c r="L21" s="10"/>
      <c r="M21" s="14">
        <f>N12+B19/N8</f>
        <v>-2.4168312469552653</v>
      </c>
      <c r="N21" s="10"/>
    </row>
    <row r="22" spans="1:14" ht="12.75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2.75">
      <c r="A23" s="18" t="s">
        <v>19</v>
      </c>
      <c r="B23" s="15">
        <f>B12-C21</f>
        <v>3.957921882611835</v>
      </c>
      <c r="C23" s="10"/>
      <c r="D23" s="15">
        <f>C21-E21</f>
        <v>0.09046678588827106</v>
      </c>
      <c r="E23" s="10"/>
      <c r="F23" s="15">
        <f>E21-G21</f>
        <v>7.306932706360314</v>
      </c>
      <c r="G23" s="10"/>
      <c r="H23" s="15">
        <f>G21-I21</f>
        <v>3.681787797778453</v>
      </c>
      <c r="I23" s="10"/>
      <c r="J23" s="15">
        <f>I21-K21</f>
        <v>7.306932706360313</v>
      </c>
      <c r="K23" s="10"/>
      <c r="L23" s="15">
        <f>K21-M21</f>
        <v>0.07278936795607915</v>
      </c>
      <c r="M23" s="10"/>
      <c r="N23" s="15">
        <f>M21-N12</f>
        <v>1.5831687530447347</v>
      </c>
    </row>
    <row r="24" spans="1:14" ht="12.75">
      <c r="A24" s="1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2.75">
      <c r="A26" s="19" t="s">
        <v>22</v>
      </c>
      <c r="B26" s="16" t="s">
        <v>11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9" spans="2:10" ht="12.75">
      <c r="B29" s="39" t="s">
        <v>76</v>
      </c>
      <c r="C29" s="40"/>
      <c r="D29" s="39" t="s">
        <v>77</v>
      </c>
      <c r="J29" s="1" t="s">
        <v>11</v>
      </c>
    </row>
    <row r="30" spans="2:4" ht="12.75">
      <c r="B30" s="41">
        <f>C21</f>
        <v>16.042078117388165</v>
      </c>
      <c r="C30" s="40"/>
      <c r="D30" s="40">
        <v>0</v>
      </c>
    </row>
    <row r="31" spans="2:4" ht="12.75">
      <c r="B31" s="41">
        <f>E21</f>
        <v>15.951611331499894</v>
      </c>
      <c r="C31" s="40"/>
      <c r="D31" s="40">
        <f>D6</f>
        <v>2</v>
      </c>
    </row>
    <row r="32" spans="2:4" ht="12.75">
      <c r="B32" s="41">
        <f>G21</f>
        <v>8.64467862513958</v>
      </c>
      <c r="C32" s="40"/>
      <c r="D32" s="40">
        <f>D6+F6</f>
        <v>122</v>
      </c>
    </row>
    <row r="33" spans="2:4" ht="12.75">
      <c r="B33" s="41">
        <f>I21</f>
        <v>4.962890827361127</v>
      </c>
      <c r="C33" s="40"/>
      <c r="D33" s="40">
        <f>D6+F6+H6</f>
        <v>127</v>
      </c>
    </row>
    <row r="34" spans="2:4" ht="12.75">
      <c r="B34" s="41">
        <f>K21</f>
        <v>-2.344041878999186</v>
      </c>
      <c r="C34" s="40"/>
      <c r="D34" s="40">
        <f>D33+J6</f>
        <v>247</v>
      </c>
    </row>
    <row r="35" spans="2:4" ht="12.75">
      <c r="B35" s="41">
        <f>M21</f>
        <v>-2.4168312469552653</v>
      </c>
      <c r="C35" s="40"/>
      <c r="D35" s="40">
        <f>D34+L6</f>
        <v>249</v>
      </c>
    </row>
    <row r="36" ht="12.75">
      <c r="B36" s="38" t="s">
        <v>11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Hess Mess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Laïd MESSAOUDI</dc:creator>
  <cp:keywords/>
  <dc:description/>
  <cp:lastModifiedBy>Laïd MESSAOUDI</cp:lastModifiedBy>
  <cp:lastPrinted>2003-05-18T22:14:04Z</cp:lastPrinted>
  <dcterms:created xsi:type="dcterms:W3CDTF">2003-05-16T20:11:47Z</dcterms:created>
  <dcterms:modified xsi:type="dcterms:W3CDTF">2003-05-18T22:18:06Z</dcterms:modified>
  <cp:category/>
  <cp:version/>
  <cp:contentType/>
  <cp:contentStatus/>
</cp:coreProperties>
</file>